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0.4\Animation Enfance\3. BUDGET\3.2. TARIFS\"/>
    </mc:Choice>
  </mc:AlternateContent>
  <bookViews>
    <workbookView xWindow="0" yWindow="0" windowWidth="28800" windowHeight="12330"/>
  </bookViews>
  <sheets>
    <sheet name="Simulateur tarifs v.2.1" sheetId="16" r:id="rId1"/>
  </sheets>
  <definedNames>
    <definedName name="_xlnm.Print_Area" localSheetId="0">'Simulateur tarifs v.2.1'!$A$1:$Y$33</definedName>
  </definedNames>
  <calcPr calcId="162913" fullPrecision="0"/>
</workbook>
</file>

<file path=xl/calcChain.xml><?xml version="1.0" encoding="utf-8"?>
<calcChain xmlns="http://schemas.openxmlformats.org/spreadsheetml/2006/main">
  <c r="H32" i="16" l="1"/>
  <c r="H31" i="16"/>
  <c r="H30" i="16"/>
  <c r="H29" i="16"/>
  <c r="H28" i="16"/>
  <c r="H27" i="16"/>
  <c r="H33" i="16" s="1"/>
  <c r="I21" i="16"/>
  <c r="I32" i="16" s="1"/>
  <c r="H21" i="16"/>
  <c r="I20" i="16"/>
  <c r="I31" i="16" s="1"/>
  <c r="H20" i="16"/>
  <c r="I19" i="16"/>
  <c r="I30" i="16" s="1"/>
  <c r="H19" i="16"/>
  <c r="H18" i="16"/>
  <c r="I29" i="16" s="1"/>
  <c r="H17" i="16"/>
  <c r="I28" i="16" s="1"/>
  <c r="H16" i="16"/>
  <c r="I27" i="16" s="1"/>
  <c r="I33" i="16" l="1"/>
  <c r="I16" i="16"/>
  <c r="I17" i="16"/>
  <c r="I18" i="16"/>
</calcChain>
</file>

<file path=xl/sharedStrings.xml><?xml version="1.0" encoding="utf-8"?>
<sst xmlns="http://schemas.openxmlformats.org/spreadsheetml/2006/main" count="45" uniqueCount="37">
  <si>
    <t>QF</t>
  </si>
  <si>
    <t>Mercredi</t>
  </si>
  <si>
    <t>Vacances</t>
  </si>
  <si>
    <t>Matin</t>
  </si>
  <si>
    <t>Midi</t>
  </si>
  <si>
    <t>Soir</t>
  </si>
  <si>
    <t>Taux de participation</t>
  </si>
  <si>
    <t>Activités</t>
  </si>
  <si>
    <t>Périscolaire - Matin</t>
  </si>
  <si>
    <t>Périscolaire - Soir</t>
  </si>
  <si>
    <t>Périscolaire - Cantine</t>
  </si>
  <si>
    <t>Total :</t>
  </si>
  <si>
    <t>Résidents RCM</t>
  </si>
  <si>
    <t>Hors Commune</t>
  </si>
  <si>
    <t>Cantine</t>
  </si>
  <si>
    <t>Simulateur de tarifs en euros</t>
  </si>
  <si>
    <r>
      <rPr>
        <b/>
        <sz val="18"/>
        <color theme="3" tint="0.39997558519241921"/>
        <rFont val="Calibri"/>
        <family val="2"/>
        <scheme val="minor"/>
      </rPr>
      <t>3°.</t>
    </r>
    <r>
      <rPr>
        <sz val="14"/>
        <color theme="1"/>
        <rFont val="Calibri"/>
        <family val="2"/>
        <scheme val="minor"/>
      </rPr>
      <t xml:space="preserve"> Vous pouvez estimer le montant de votre facture mensuelle en complétant le nombre de jours où votre</t>
    </r>
  </si>
  <si>
    <t>enfant participera à l'activité.</t>
  </si>
  <si>
    <r>
      <t xml:space="preserve">Saisir votre </t>
    </r>
    <r>
      <rPr>
        <b/>
        <i/>
        <sz val="14"/>
        <color theme="1"/>
        <rFont val="Calibri"/>
        <family val="2"/>
        <scheme val="minor"/>
      </rPr>
      <t>Quotient Familial</t>
    </r>
  </si>
  <si>
    <t>Mercredi    (journée)</t>
  </si>
  <si>
    <t>Vacances    (journée)</t>
  </si>
  <si>
    <t>Simulation facture mensuelle</t>
  </si>
  <si>
    <r>
      <t xml:space="preserve">Saisir un </t>
    </r>
    <r>
      <rPr>
        <b/>
        <i/>
        <sz val="14"/>
        <color theme="1"/>
        <rFont val="Calibri"/>
        <family val="2"/>
        <scheme val="minor"/>
      </rPr>
      <t>nb de jours</t>
    </r>
  </si>
  <si>
    <r>
      <rPr>
        <b/>
        <sz val="18"/>
        <color theme="3" tint="0.39997558519241921"/>
        <rFont val="Calibri"/>
        <family val="2"/>
        <scheme val="minor"/>
      </rPr>
      <t>1°.</t>
    </r>
    <r>
      <rPr>
        <sz val="14"/>
        <color theme="1"/>
        <rFont val="Calibri"/>
        <family val="2"/>
        <scheme val="minor"/>
      </rPr>
      <t xml:space="preserve"> Saisissez votre </t>
    </r>
    <r>
      <rPr>
        <b/>
        <sz val="14"/>
        <color theme="1"/>
        <rFont val="Calibri"/>
        <family val="2"/>
        <scheme val="minor"/>
      </rPr>
      <t>quotient familial</t>
    </r>
    <r>
      <rPr>
        <sz val="14"/>
        <color theme="1"/>
        <rFont val="Calibri"/>
        <family val="2"/>
        <scheme val="minor"/>
      </rPr>
      <t>, que vous trouverez sur votre avis d'allocation CAF.</t>
    </r>
  </si>
  <si>
    <r>
      <rPr>
        <b/>
        <sz val="18"/>
        <color theme="3" tint="0.39997558519241921"/>
        <rFont val="Calibri"/>
        <family val="2"/>
        <scheme val="minor"/>
      </rPr>
      <t>2°.</t>
    </r>
    <r>
      <rPr>
        <sz val="14"/>
        <color theme="1"/>
        <rFont val="Calibri"/>
        <family val="2"/>
        <scheme val="minor"/>
      </rPr>
      <t xml:space="preserve"> Après avoir validé le chiffre de votre QF (touche "Entrée" du clavier), vous obtiendrez le tarif qui vous sera appliqué</t>
    </r>
  </si>
  <si>
    <t>pour chaque type d'activité selon que vous soyez ou non, en résidence principale à Roquebrune Cap-Martin.</t>
  </si>
  <si>
    <t xml:space="preserve">Vous pouvez aussi le calculer vous-même, à l'aide de votre dernier avis d'imposition et du document </t>
  </si>
  <si>
    <t xml:space="preserve">  "Mode de calcul du Quotient Familial" (disponible aussi sur le 2ème onglet "Mode Calcul QF").</t>
  </si>
  <si>
    <t>C26</t>
  </si>
  <si>
    <t>C27</t>
  </si>
  <si>
    <t>C28</t>
  </si>
  <si>
    <t>C29</t>
  </si>
  <si>
    <t>C30</t>
  </si>
  <si>
    <t>C31</t>
  </si>
  <si>
    <t>11-14 ans</t>
  </si>
  <si>
    <r>
      <t xml:space="preserve">Accueil de Loisirs 11-14 ans </t>
    </r>
    <r>
      <rPr>
        <sz val="10"/>
        <color theme="1"/>
        <rFont val="Calibri"/>
        <family val="2"/>
        <scheme val="minor"/>
      </rPr>
      <t>(journée)</t>
    </r>
  </si>
  <si>
    <t>à compter du 1er septembre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</si>
</sst>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"/>
    <numFmt numFmtId="165" formatCode="#,##0.00_ ;\-#,##0.00\ 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18"/>
      <color theme="3" tint="0.3999755851924192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7" fillId="4" borderId="1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4" fontId="10" fillId="3" borderId="1" xfId="0" applyNumberFormat="1" applyFont="1" applyFill="1" applyBorder="1" applyAlignment="1" applyProtection="1">
      <alignment vertical="center"/>
      <protection hidden="1"/>
    </xf>
    <xf numFmtId="3" fontId="7" fillId="5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2" xfId="0" applyBorder="1" applyAlignment="1">
      <alignment vertical="center"/>
    </xf>
    <xf numFmtId="0" fontId="12" fillId="4" borderId="1" xfId="0" applyFont="1" applyFill="1" applyBorder="1" applyAlignment="1">
      <alignment horizontal="center" vertical="center"/>
    </xf>
    <xf numFmtId="0" fontId="7" fillId="5" borderId="9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>
      <alignment horizontal="center" vertical="center"/>
    </xf>
    <xf numFmtId="4" fontId="10" fillId="3" borderId="12" xfId="0" applyNumberFormat="1" applyFont="1" applyFill="1" applyBorder="1" applyAlignment="1" applyProtection="1">
      <alignment vertical="center"/>
      <protection hidden="1"/>
    </xf>
    <xf numFmtId="0" fontId="7" fillId="5" borderId="2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>
      <alignment horizontal="center" vertical="center"/>
    </xf>
    <xf numFmtId="4" fontId="10" fillId="3" borderId="6" xfId="0" applyNumberFormat="1" applyFont="1" applyFill="1" applyBorder="1" applyAlignment="1" applyProtection="1">
      <alignment vertical="center"/>
      <protection hidden="1"/>
    </xf>
    <xf numFmtId="4" fontId="10" fillId="3" borderId="3" xfId="0" applyNumberFormat="1" applyFont="1" applyFill="1" applyBorder="1" applyAlignment="1" applyProtection="1">
      <alignment vertical="center"/>
      <protection hidden="1"/>
    </xf>
    <xf numFmtId="0" fontId="7" fillId="2" borderId="1" xfId="0" applyFont="1" applyFill="1" applyBorder="1" applyAlignment="1">
      <alignment horizontal="right" vertical="center"/>
    </xf>
    <xf numFmtId="165" fontId="7" fillId="3" borderId="12" xfId="0" applyNumberFormat="1" applyFont="1" applyFill="1" applyBorder="1" applyAlignment="1" applyProtection="1">
      <alignment vertical="center"/>
      <protection hidden="1"/>
    </xf>
    <xf numFmtId="165" fontId="7" fillId="3" borderId="1" xfId="0" applyNumberFormat="1" applyFont="1" applyFill="1" applyBorder="1" applyAlignment="1" applyProtection="1">
      <alignment vertical="center"/>
      <protection hidden="1"/>
    </xf>
    <xf numFmtId="0" fontId="0" fillId="0" borderId="0" xfId="0" applyFill="1" applyAlignment="1">
      <alignment vertical="center"/>
    </xf>
    <xf numFmtId="0" fontId="10" fillId="0" borderId="0" xfId="0" applyFont="1" applyFill="1" applyAlignment="1">
      <alignment vertical="center"/>
    </xf>
    <xf numFmtId="49" fontId="0" fillId="0" borderId="0" xfId="0" applyNumberFormat="1" applyAlignment="1">
      <alignment vertical="center"/>
    </xf>
    <xf numFmtId="0" fontId="3" fillId="0" borderId="0" xfId="0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13" xfId="0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strike val="0"/>
        <color theme="8" tint="0.79998168889431442"/>
      </font>
    </dxf>
    <dxf>
      <font>
        <strike val="0"/>
        <color theme="8" tint="0.79998168889431442"/>
      </font>
    </dxf>
  </dxfs>
  <tableStyles count="0" defaultTableStyle="TableStyleMedium2" defaultPivotStyle="PivotStyleMedium9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</xdr:colOff>
      <xdr:row>0</xdr:row>
      <xdr:rowOff>1</xdr:rowOff>
    </xdr:from>
    <xdr:to>
      <xdr:col>6</xdr:col>
      <xdr:colOff>342899</xdr:colOff>
      <xdr:row>2</xdr:row>
      <xdr:rowOff>266637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7550" y="1"/>
          <a:ext cx="1904999" cy="647636"/>
        </a:xfrm>
        <a:prstGeom prst="rect">
          <a:avLst/>
        </a:prstGeom>
      </xdr:spPr>
    </xdr:pic>
    <xdr:clientData/>
  </xdr:twoCellAnchor>
  <xdr:twoCellAnchor>
    <xdr:from>
      <xdr:col>1</xdr:col>
      <xdr:colOff>200024</xdr:colOff>
      <xdr:row>15</xdr:row>
      <xdr:rowOff>76200</xdr:rowOff>
    </xdr:from>
    <xdr:to>
      <xdr:col>1</xdr:col>
      <xdr:colOff>523874</xdr:colOff>
      <xdr:row>18</xdr:row>
      <xdr:rowOff>180975</xdr:rowOff>
    </xdr:to>
    <xdr:sp macro="" textlink="">
      <xdr:nvSpPr>
        <xdr:cNvPr id="3" name="Flèche à angle droit 2"/>
        <xdr:cNvSpPr/>
      </xdr:nvSpPr>
      <xdr:spPr>
        <a:xfrm rot="5400000">
          <a:off x="133349" y="4171950"/>
          <a:ext cx="819150" cy="323850"/>
        </a:xfrm>
        <a:prstGeom prst="bentUpArrow">
          <a:avLst/>
        </a:prstGeom>
        <a:solidFill>
          <a:srgbClr val="FFC0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0</xdr:col>
      <xdr:colOff>133349</xdr:colOff>
      <xdr:row>23</xdr:row>
      <xdr:rowOff>228600</xdr:rowOff>
    </xdr:from>
    <xdr:to>
      <xdr:col>3</xdr:col>
      <xdr:colOff>380924</xdr:colOff>
      <xdr:row>33</xdr:row>
      <xdr:rowOff>47625</xdr:rowOff>
    </xdr:to>
    <xdr:sp macro="" textlink="">
      <xdr:nvSpPr>
        <xdr:cNvPr id="4" name="Rectangle 3"/>
        <xdr:cNvSpPr/>
      </xdr:nvSpPr>
      <xdr:spPr>
        <a:xfrm>
          <a:off x="133349" y="5886450"/>
          <a:ext cx="2124000" cy="215265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12</xdr:col>
      <xdr:colOff>1</xdr:colOff>
      <xdr:row>2</xdr:row>
      <xdr:rowOff>266699</xdr:rowOff>
    </xdr:from>
    <xdr:ext cx="7200000" cy="6905625"/>
    <xdr:sp macro="" textlink="">
      <xdr:nvSpPr>
        <xdr:cNvPr id="5" name="ZoneTexte 4"/>
        <xdr:cNvSpPr txBox="1"/>
      </xdr:nvSpPr>
      <xdr:spPr>
        <a:xfrm>
          <a:off x="10191751" y="647699"/>
          <a:ext cx="7200000" cy="69056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="1"/>
            <a:t>MODE DE CALCUL DU QUOTIENT FAMILIAL</a:t>
          </a:r>
        </a:p>
        <a:p>
          <a:endParaRPr lang="fr-FR" sz="1100"/>
        </a:p>
        <a:p>
          <a:r>
            <a:rPr lang="fr-FR" sz="1100"/>
            <a:t>Le quotient familial est le résultat de la division du revenu annuel net perçu avant abattements fiscaux</a:t>
          </a:r>
        </a:p>
        <a:p>
          <a:r>
            <a:rPr lang="fr-FR" sz="1100"/>
            <a:t> + l'ensemble des prestations versées par la CAF pour le mois considéré,</a:t>
          </a:r>
          <a:r>
            <a:rPr lang="fr-FR" sz="1100" baseline="0"/>
            <a:t> </a:t>
          </a:r>
          <a:r>
            <a:rPr lang="fr-FR" sz="1100"/>
            <a:t>par le nombre de parts.</a:t>
          </a:r>
        </a:p>
        <a:p>
          <a:endParaRPr lang="fr-FR" sz="1100"/>
        </a:p>
        <a:p>
          <a:r>
            <a:rPr lang="fr-FR" sz="1100" b="1"/>
            <a:t>Quotient familial mensuel</a:t>
          </a:r>
          <a:r>
            <a:rPr lang="fr-FR" sz="1100"/>
            <a:t> =</a:t>
          </a:r>
        </a:p>
        <a:p>
          <a:endParaRPr lang="fr-FR" sz="1100"/>
        </a:p>
        <a:p>
          <a:r>
            <a:rPr lang="fr-FR" sz="1100" b="1">
              <a:solidFill>
                <a:srgbClr val="0070C0"/>
              </a:solidFill>
            </a:rPr>
            <a:t>1/12 revenus nets perçus (a) </a:t>
          </a:r>
          <a:r>
            <a:rPr lang="fr-FR" sz="1100" b="1"/>
            <a:t>+ </a:t>
          </a:r>
          <a:r>
            <a:rPr lang="fr-FR" sz="1100" b="1">
              <a:solidFill>
                <a:schemeClr val="accent6">
                  <a:lumMod val="75000"/>
                </a:schemeClr>
              </a:solidFill>
            </a:rPr>
            <a:t>Prestations à caractère mensuel du mois de calcul (b)</a:t>
          </a:r>
        </a:p>
        <a:p>
          <a:r>
            <a:rPr lang="fr-FR" sz="1100" b="1"/>
            <a:t>         --------------------------------------------------------------------------------------------------                </a:t>
          </a:r>
        </a:p>
        <a:p>
          <a:r>
            <a:rPr lang="fr-FR" sz="1100" b="1"/>
            <a:t>		     </a:t>
          </a:r>
          <a:r>
            <a:rPr lang="fr-FR" sz="1100" b="1">
              <a:solidFill>
                <a:srgbClr val="00B050"/>
              </a:solidFill>
            </a:rPr>
            <a:t>Nombre de parts (c)</a:t>
          </a:r>
        </a:p>
        <a:p>
          <a:endParaRPr lang="fr-FR" sz="1100"/>
        </a:p>
        <a:p>
          <a:r>
            <a:rPr lang="fr-FR" sz="1100" b="1">
              <a:solidFill>
                <a:srgbClr val="0070C0"/>
              </a:solidFill>
            </a:rPr>
            <a:t>(a)</a:t>
          </a:r>
          <a:r>
            <a:rPr lang="fr-FR" sz="1100" b="0"/>
            <a:t> </a:t>
          </a:r>
          <a:r>
            <a:rPr lang="fr-FR" sz="1100"/>
            <a:t>Il s'agit de l'ensemble des revenus avant abattements fiscaux. Les frais réels ne sont pas déduits.</a:t>
          </a:r>
        </a:p>
        <a:p>
          <a:r>
            <a:rPr lang="fr-FR" sz="1100"/>
            <a:t>      En revanche, les pensions alimentaires versées, les cotisations volontaires de sécurité sociale et </a:t>
          </a:r>
        </a:p>
        <a:p>
          <a:r>
            <a:rPr lang="fr-FR" sz="1100"/>
            <a:t>      la CSG déductible, sont déduites.</a:t>
          </a:r>
        </a:p>
        <a:p>
          <a:endParaRPr lang="fr-FR" sz="1100"/>
        </a:p>
        <a:p>
          <a:r>
            <a:rPr lang="fr-FR" sz="1100" b="1">
              <a:solidFill>
                <a:schemeClr val="accent6">
                  <a:lumMod val="75000"/>
                </a:schemeClr>
              </a:solidFill>
            </a:rPr>
            <a:t>(b)</a:t>
          </a:r>
          <a:r>
            <a:rPr lang="fr-FR" sz="1100" b="0"/>
            <a:t> </a:t>
          </a:r>
          <a:r>
            <a:rPr lang="fr-FR" sz="1100"/>
            <a:t>Il s'agit de toutes les prestations versées par la CAF </a:t>
          </a:r>
          <a:r>
            <a:rPr lang="fr-FR" sz="1100" b="1"/>
            <a:t>à l'exclusion des prestations suivantes </a:t>
          </a:r>
          <a:r>
            <a:rPr lang="fr-FR" sz="1100"/>
            <a:t>:</a:t>
          </a:r>
        </a:p>
        <a:p>
          <a:endParaRPr lang="fr-FR" sz="800"/>
        </a:p>
        <a:p>
          <a:pPr marL="171450" indent="-171450">
            <a:buFont typeface="Wingdings" panose="05000000000000000000" pitchFamily="2" charset="2"/>
            <a:buChar char="§"/>
          </a:pP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Allocation d'éducation de l'enfant handicapé (Aeeh) retour au foyer</a:t>
          </a:r>
          <a:r>
            <a:rPr lang="fr-FR"/>
            <a:t> </a:t>
          </a:r>
        </a:p>
        <a:p>
          <a:pPr marL="171450" indent="-171450">
            <a:buFont typeface="Wingdings" panose="05000000000000000000" pitchFamily="2" charset="2"/>
            <a:buChar char="§"/>
          </a:pP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Allocation de rentrée scolaire</a:t>
          </a:r>
          <a:r>
            <a:rPr lang="fr-FR"/>
            <a:t> </a:t>
          </a:r>
        </a:p>
        <a:p>
          <a:pPr marL="171450" indent="-171450">
            <a:buFont typeface="Wingdings" panose="05000000000000000000" pitchFamily="2" charset="2"/>
            <a:buChar char="§"/>
          </a:pP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Prime de déménagement</a:t>
          </a:r>
          <a:r>
            <a:rPr lang="fr-FR"/>
            <a:t> </a:t>
          </a:r>
        </a:p>
        <a:p>
          <a:pPr marL="171450" indent="-171450">
            <a:buFont typeface="Wingdings" panose="05000000000000000000" pitchFamily="2" charset="2"/>
            <a:buChar char="§"/>
          </a:pP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Paje (Prestation d'accueil du jeune enfant) :</a:t>
          </a:r>
          <a:r>
            <a:rPr lang="fr-FR"/>
            <a:t> </a:t>
          </a:r>
        </a:p>
        <a:p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- Prime à la naissance et à l'adoption</a:t>
          </a:r>
          <a:r>
            <a:rPr lang="fr-FR"/>
            <a:t> </a:t>
          </a:r>
        </a:p>
        <a:p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- Complément libre choix et mode de garde</a:t>
          </a:r>
        </a:p>
        <a:p>
          <a:pPr marL="171450" indent="-171450">
            <a:buFont typeface="Wingdings" panose="05000000000000000000" pitchFamily="2" charset="2"/>
            <a:buChar char="§"/>
          </a:pP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Complément Aah (d'Allocation adulte handicapé) pour retour au foyer :</a:t>
          </a:r>
          <a:r>
            <a:rPr lang="fr-FR"/>
            <a:t> </a:t>
          </a:r>
        </a:p>
        <a:p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- Mva (majoration pour la vie autonome) ou Afh maintenue jusqu'à fin de l'accord Cdaph</a:t>
          </a:r>
          <a:r>
            <a:rPr lang="fr-FR"/>
            <a:t> </a:t>
          </a:r>
        </a:p>
        <a:p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- Complément de ressources (Crh) retour au foyer</a:t>
          </a:r>
          <a:r>
            <a:rPr lang="fr-FR"/>
            <a:t> </a:t>
          </a:r>
        </a:p>
        <a:p>
          <a:endParaRPr lang="fr-FR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100" b="1" i="0" u="none" strike="noStrike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(c)</a:t>
          </a:r>
          <a:r>
            <a:rPr lang="fr-FR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Parts :</a:t>
          </a:r>
          <a:r>
            <a:rPr lang="fr-FR"/>
            <a:t> </a:t>
          </a:r>
        </a:p>
        <a:p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- Couple ou personne isolée : 2 parts</a:t>
          </a:r>
          <a:r>
            <a:rPr lang="fr-FR"/>
            <a:t> </a:t>
          </a:r>
        </a:p>
        <a:p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- 1er enfant et 2ème enfant à charge au sens des PF : 0,5 part par enfant</a:t>
          </a:r>
          <a:r>
            <a:rPr lang="fr-FR"/>
            <a:t> </a:t>
          </a:r>
        </a:p>
        <a:p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- 3ème enfant à charge au sens des PF : 1 part</a:t>
          </a:r>
          <a:r>
            <a:rPr lang="fr-FR"/>
            <a:t> </a:t>
          </a:r>
        </a:p>
        <a:p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- Par enfant supplémentaire ou par enfant handicapé : + 0,5 part supplémentaire</a:t>
          </a:r>
          <a:r>
            <a:rPr lang="fr-FR"/>
            <a:t> </a:t>
          </a:r>
          <a:endParaRPr lang="fr-FR" sz="1100"/>
        </a:p>
        <a:p>
          <a:endParaRPr lang="fr-FR" sz="1100"/>
        </a:p>
        <a:p>
          <a:endParaRPr lang="fr-FR" sz="1100"/>
        </a:p>
        <a:p>
          <a:r>
            <a:rPr lang="fr-FR" sz="1100"/>
            <a:t>Ce quotient familial est calculé</a:t>
          </a:r>
          <a:r>
            <a:rPr lang="fr-FR" sz="1100" baseline="0"/>
            <a:t> indépendamment des règles fiscales. Il est déterminé selon les </a:t>
          </a:r>
        </a:p>
        <a:p>
          <a:r>
            <a:rPr lang="fr-FR" sz="1100" baseline="0"/>
            <a:t>modalités fixées par la Cnaf (Caisse nationale d'allocations familiales).</a:t>
          </a:r>
          <a:endParaRPr lang="fr-F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C000"/>
        </a:solidFill>
        <a:ln>
          <a:noFill/>
        </a:ln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42"/>
  <sheetViews>
    <sheetView showGridLines="0" tabSelected="1" topLeftCell="A4" zoomScaleNormal="100" workbookViewId="0">
      <selection activeCell="C23" sqref="C23"/>
    </sheetView>
  </sheetViews>
  <sheetFormatPr baseColWidth="10" defaultColWidth="9.140625" defaultRowHeight="15" x14ac:dyDescent="0.25"/>
  <cols>
    <col min="1" max="1" width="2.7109375" style="1" customWidth="1"/>
    <col min="2" max="2" width="10.7109375" style="1" customWidth="1"/>
    <col min="3" max="3" width="14.7109375" style="1" customWidth="1"/>
    <col min="4" max="4" width="10.7109375" style="1" customWidth="1"/>
    <col min="5" max="5" width="9.140625" style="1"/>
    <col min="6" max="6" width="24.28515625" style="1" customWidth="1"/>
    <col min="7" max="7" width="15.7109375" style="1" customWidth="1"/>
    <col min="8" max="9" width="18.7109375" style="1" bestFit="1" customWidth="1"/>
    <col min="10" max="12" width="9.140625" style="1"/>
    <col min="13" max="13" width="3.42578125" style="1" bestFit="1" customWidth="1"/>
    <col min="14" max="16384" width="9.140625" style="1"/>
  </cols>
  <sheetData>
    <row r="3" spans="1:14" ht="21" customHeight="1" x14ac:dyDescent="0.25"/>
    <row r="4" spans="1:14" ht="26.25" x14ac:dyDescent="0.25">
      <c r="B4" s="49" t="s">
        <v>15</v>
      </c>
      <c r="C4" s="50"/>
      <c r="D4" s="50"/>
      <c r="E4" s="50"/>
      <c r="F4" s="50"/>
      <c r="G4" s="50"/>
      <c r="H4" s="50"/>
      <c r="I4" s="51"/>
    </row>
    <row r="5" spans="1:14" ht="26.25" x14ac:dyDescent="0.25">
      <c r="B5" s="52" t="s">
        <v>36</v>
      </c>
      <c r="C5" s="53"/>
      <c r="D5" s="53"/>
      <c r="E5" s="53"/>
      <c r="F5" s="53"/>
      <c r="G5" s="53"/>
      <c r="H5" s="53"/>
      <c r="I5" s="54"/>
      <c r="N5" s="15"/>
    </row>
    <row r="6" spans="1:14" ht="9" customHeight="1" x14ac:dyDescent="0.25">
      <c r="B6" s="40"/>
      <c r="C6" s="40"/>
      <c r="D6" s="40"/>
      <c r="F6" s="40"/>
      <c r="G6" s="40"/>
      <c r="H6" s="40"/>
      <c r="I6" s="40"/>
    </row>
    <row r="7" spans="1:14" ht="23.25" x14ac:dyDescent="0.25">
      <c r="A7" s="17"/>
      <c r="B7" s="18" t="s">
        <v>23</v>
      </c>
      <c r="C7" s="40"/>
      <c r="D7" s="40"/>
      <c r="F7" s="40"/>
      <c r="G7" s="40"/>
      <c r="H7" s="40"/>
      <c r="I7" s="40"/>
    </row>
    <row r="8" spans="1:14" ht="18.75" x14ac:dyDescent="0.25">
      <c r="B8" s="18" t="s">
        <v>26</v>
      </c>
    </row>
    <row r="9" spans="1:14" ht="18.75" x14ac:dyDescent="0.25">
      <c r="B9" s="38" t="s">
        <v>27</v>
      </c>
      <c r="C9" s="37"/>
      <c r="D9" s="37"/>
      <c r="E9" s="37"/>
      <c r="F9" s="37"/>
      <c r="G9" s="37"/>
      <c r="H9" s="37"/>
      <c r="I9" s="37"/>
    </row>
    <row r="10" spans="1:14" ht="23.25" x14ac:dyDescent="0.25">
      <c r="A10" s="17"/>
      <c r="B10" s="18" t="s">
        <v>24</v>
      </c>
      <c r="N10" s="15"/>
    </row>
    <row r="11" spans="1:14" ht="23.25" x14ac:dyDescent="0.25">
      <c r="A11" s="17"/>
      <c r="B11" s="18" t="s">
        <v>25</v>
      </c>
      <c r="N11" s="15"/>
    </row>
    <row r="12" spans="1:14" ht="23.25" x14ac:dyDescent="0.25">
      <c r="A12" s="17"/>
      <c r="B12" s="18" t="s">
        <v>16</v>
      </c>
    </row>
    <row r="13" spans="1:14" ht="23.25" x14ac:dyDescent="0.25">
      <c r="A13" s="17"/>
      <c r="B13" s="18" t="s">
        <v>17</v>
      </c>
    </row>
    <row r="14" spans="1:14" ht="18" customHeight="1" x14ac:dyDescent="0.25"/>
    <row r="15" spans="1:14" ht="18.75" x14ac:dyDescent="0.25">
      <c r="B15" s="55" t="s">
        <v>18</v>
      </c>
      <c r="C15" s="56"/>
      <c r="D15" s="57"/>
      <c r="F15" s="58" t="s">
        <v>7</v>
      </c>
      <c r="G15" s="59"/>
      <c r="H15" s="19" t="s">
        <v>12</v>
      </c>
      <c r="I15" s="19" t="s">
        <v>13</v>
      </c>
    </row>
    <row r="16" spans="1:14" ht="18.75" x14ac:dyDescent="0.25">
      <c r="B16" s="4"/>
      <c r="C16" s="20"/>
      <c r="D16" s="5"/>
      <c r="F16" s="44" t="s">
        <v>8</v>
      </c>
      <c r="G16" s="45"/>
      <c r="H16" s="21" t="str">
        <f>IF(OR($C$19="",ISTEXT($C$19)),"",IF($C$19&lt;=800,0.2,IF($C$19&gt;2016,0.6,(C$19*$C$26))))</f>
        <v/>
      </c>
      <c r="I16" s="21" t="str">
        <f>IF(OR($C$19="",ISTEXT($C$19)),"",H16+0.1)</f>
        <v/>
      </c>
    </row>
    <row r="17" spans="2:14" ht="18.75" customHeight="1" x14ac:dyDescent="0.25">
      <c r="B17" s="11"/>
      <c r="C17" s="14" t="s">
        <v>0</v>
      </c>
      <c r="D17" s="10"/>
      <c r="F17" s="44" t="s">
        <v>10</v>
      </c>
      <c r="G17" s="45"/>
      <c r="H17" s="21" t="str">
        <f>IF(OR($C$19="",ISTEXT($C$19)),"",IF($C$19&lt;=800,1.5,IF($C$19&gt;2044,4.5,(C$19*$C$27))))</f>
        <v/>
      </c>
      <c r="I17" s="21" t="str">
        <f>IF(OR($C$19="",ISTEXT($C$19)),"",IF($C$19&lt;=800,2.8,IF($C$19&gt;2044,5,IF(H17+1.3&gt;=5,5,H17+1.3))))</f>
        <v/>
      </c>
    </row>
    <row r="18" spans="2:14" ht="18.75" x14ac:dyDescent="0.25">
      <c r="B18" s="4"/>
      <c r="C18" s="9"/>
      <c r="D18" s="5"/>
      <c r="F18" s="44" t="s">
        <v>9</v>
      </c>
      <c r="G18" s="45"/>
      <c r="H18" s="21" t="str">
        <f>IF(OR($C$19="",ISTEXT($C$19)),"",IF($C$19&lt;=662,0.6,IF($C$19&gt;1995,1.8,(C$19*$C$28))))</f>
        <v/>
      </c>
      <c r="I18" s="21" t="str">
        <f>IF(OR($C$19="",ISTEXT($C$19)),"",H18+0.2)</f>
        <v/>
      </c>
      <c r="N18" s="39"/>
    </row>
    <row r="19" spans="2:14" ht="18.75" x14ac:dyDescent="0.25">
      <c r="B19" s="4"/>
      <c r="C19" s="22"/>
      <c r="D19" s="5"/>
      <c r="F19" s="44" t="s">
        <v>19</v>
      </c>
      <c r="G19" s="45"/>
      <c r="H19" s="21" t="str">
        <f>IF(OR($C$19="",ISTEXT($C$19)),"",IF($C$19&lt;=316,3,IF($C$19&gt;2316,22,(C$19*$C$29))))</f>
        <v/>
      </c>
      <c r="I19" s="21" t="str">
        <f>IF(OR($C$19="",ISTEXT($C$19)),"",24)</f>
        <v/>
      </c>
      <c r="N19" s="39"/>
    </row>
    <row r="20" spans="2:14" ht="18.75" x14ac:dyDescent="0.25">
      <c r="B20" s="6"/>
      <c r="C20" s="7"/>
      <c r="D20" s="8"/>
      <c r="F20" s="44" t="s">
        <v>20</v>
      </c>
      <c r="G20" s="45"/>
      <c r="H20" s="21" t="str">
        <f>IF(OR($C$19="",ISTEXT($C$19)),"",IF($C$19&lt;=316,3,IF($C$19&gt;2316,22,(C$19*$C$30))))</f>
        <v/>
      </c>
      <c r="I20" s="21" t="str">
        <f>IF(OR($C$19="",ISTEXT($C$19)),"",24)</f>
        <v/>
      </c>
      <c r="N20" s="39"/>
    </row>
    <row r="21" spans="2:14" ht="18.75" x14ac:dyDescent="0.25">
      <c r="E21" s="13"/>
      <c r="F21" s="44" t="s">
        <v>35</v>
      </c>
      <c r="G21" s="45"/>
      <c r="H21" s="21" t="str">
        <f>IF(OR($C$19="",ISTEXT($C$19)),"",IF($C$19&lt;=316,6,IF($C$19&gt;2316,22,(C$19*$C$31))))</f>
        <v/>
      </c>
      <c r="I21" s="21" t="str">
        <f>IF(OR($C$19="",ISTEXT($C$19)),"",24)</f>
        <v/>
      </c>
      <c r="N21" s="39"/>
    </row>
    <row r="22" spans="2:14" x14ac:dyDescent="0.25">
      <c r="E22" s="13"/>
      <c r="N22" s="39"/>
    </row>
    <row r="23" spans="2:14" x14ac:dyDescent="0.25">
      <c r="N23" s="39"/>
    </row>
    <row r="24" spans="2:14" ht="18.75" x14ac:dyDescent="0.25">
      <c r="F24" s="46" t="s">
        <v>21</v>
      </c>
      <c r="G24" s="47"/>
      <c r="H24" s="47"/>
      <c r="I24" s="48"/>
      <c r="N24" s="39"/>
    </row>
    <row r="25" spans="2:14" x14ac:dyDescent="0.25">
      <c r="B25" s="43" t="s">
        <v>6</v>
      </c>
      <c r="C25" s="43"/>
      <c r="F25" s="23"/>
      <c r="G25" s="24"/>
      <c r="H25" s="24"/>
      <c r="I25" s="25"/>
      <c r="N25" s="39"/>
    </row>
    <row r="26" spans="2:14" ht="18.75" x14ac:dyDescent="0.25">
      <c r="B26" s="2" t="s">
        <v>3</v>
      </c>
      <c r="C26" s="3">
        <v>2.9999999999999997E-4</v>
      </c>
      <c r="D26" s="1" t="s">
        <v>28</v>
      </c>
      <c r="F26" s="42" t="s">
        <v>22</v>
      </c>
      <c r="G26" s="26" t="s">
        <v>7</v>
      </c>
      <c r="H26" s="41" t="s">
        <v>12</v>
      </c>
      <c r="I26" s="19" t="s">
        <v>13</v>
      </c>
      <c r="N26" s="39"/>
    </row>
    <row r="27" spans="2:14" ht="18.75" x14ac:dyDescent="0.25">
      <c r="B27" s="2" t="s">
        <v>4</v>
      </c>
      <c r="C27" s="3">
        <v>2.2000000000000001E-3</v>
      </c>
      <c r="D27" s="1" t="s">
        <v>29</v>
      </c>
      <c r="F27" s="27"/>
      <c r="G27" s="28" t="s">
        <v>3</v>
      </c>
      <c r="H27" s="29" t="str">
        <f>IF(OR($C$19="",F27="",ISTEXT($C$19)),"",IF($C$19&lt;=800,0.2,IF($C$19&gt;2380,0.6,(C$19*$C$26)))*F27)</f>
        <v/>
      </c>
      <c r="I27" s="21" t="str">
        <f>IF(OR($C$19="",F27="",ISTEXT($C$19)),"",(H16+0.1)*F27)</f>
        <v/>
      </c>
      <c r="N27" s="39"/>
    </row>
    <row r="28" spans="2:14" ht="18.75" x14ac:dyDescent="0.25">
      <c r="B28" s="2" t="s">
        <v>5</v>
      </c>
      <c r="C28" s="3">
        <v>8.9999999999999998E-4</v>
      </c>
      <c r="D28" s="1" t="s">
        <v>30</v>
      </c>
      <c r="F28" s="30"/>
      <c r="G28" s="28" t="s">
        <v>14</v>
      </c>
      <c r="H28" s="29" t="str">
        <f>IF(OR($C$19="",F28="",ISTEXT($C$19)),"",IF($C$19&lt;=800,1.5,IF($C$19&gt;2100,4.5,(C$19*$C$27)))*F28)</f>
        <v/>
      </c>
      <c r="I28" s="21" t="str">
        <f>IF(OR($C$19="",F28="",ISTEXT($C$19)),"",(H17+1.3)*F28)</f>
        <v/>
      </c>
      <c r="M28" s="39"/>
      <c r="N28" s="39"/>
    </row>
    <row r="29" spans="2:14" ht="18.75" x14ac:dyDescent="0.25">
      <c r="B29" s="2" t="s">
        <v>1</v>
      </c>
      <c r="C29" s="3">
        <v>9.4999999999999998E-3</v>
      </c>
      <c r="D29" s="1" t="s">
        <v>31</v>
      </c>
      <c r="E29" s="12"/>
      <c r="F29" s="30"/>
      <c r="G29" s="28" t="s">
        <v>5</v>
      </c>
      <c r="H29" s="29" t="str">
        <f>IF(OR($C$19="",F29="",ISTEXT($C$19)),"",IF($C$19&lt;=662,0.6,IF($C$19&gt;1995,1.8,(C$19*$C$28)))*F29)</f>
        <v/>
      </c>
      <c r="I29" s="21" t="str">
        <f>IF(OR($C$19="",F29="",ISTEXT($C$19)),"",(H18+0.2)*F29)</f>
        <v/>
      </c>
      <c r="N29" s="39"/>
    </row>
    <row r="30" spans="2:14" ht="18.75" x14ac:dyDescent="0.25">
      <c r="B30" s="2" t="s">
        <v>2</v>
      </c>
      <c r="C30" s="3">
        <v>9.4999999999999998E-3</v>
      </c>
      <c r="D30" s="1" t="s">
        <v>32</v>
      </c>
      <c r="E30" s="12"/>
      <c r="F30" s="30"/>
      <c r="G30" s="28" t="s">
        <v>1</v>
      </c>
      <c r="H30" s="29" t="str">
        <f>IF(OR($C$19="",F30="",ISTEXT($C$19)),"",IF($C$19&lt;=316,3,IF($C$19&gt;2316,22,(C$19*$C$29)))*F30)</f>
        <v/>
      </c>
      <c r="I30" s="21" t="str">
        <f>IF(OR($C$19="",F30="",ISTEXT($C$19)),"",(I19*F30))</f>
        <v/>
      </c>
      <c r="N30" s="39"/>
    </row>
    <row r="31" spans="2:14" ht="18.75" x14ac:dyDescent="0.25">
      <c r="B31" s="2" t="s">
        <v>34</v>
      </c>
      <c r="C31" s="3">
        <v>8.9999999999999993E-3</v>
      </c>
      <c r="D31" s="1" t="s">
        <v>33</v>
      </c>
      <c r="E31" s="12"/>
      <c r="F31" s="30"/>
      <c r="G31" s="31" t="s">
        <v>2</v>
      </c>
      <c r="H31" s="32" t="str">
        <f>IF(OR($C$19="",F31="",ISTEXT($C$19)),"",IF($C$19&lt;=316,3,IF($C$19&gt;2316,22,(C$19*$C$30)))*F31)</f>
        <v/>
      </c>
      <c r="I31" s="33" t="str">
        <f>IF(OR($C$19="",F31="",ISTEXT($C$19)),"",(I20*F31))</f>
        <v/>
      </c>
      <c r="N31" s="39"/>
    </row>
    <row r="32" spans="2:14" ht="18.75" x14ac:dyDescent="0.25">
      <c r="E32" s="12"/>
      <c r="F32" s="30"/>
      <c r="G32" s="31" t="s">
        <v>34</v>
      </c>
      <c r="H32" s="32" t="str">
        <f>IF(OR($C$19="",F32="",ISTEXT($C$19)),"",IF($C$19&lt;=316,3,IF($C$19&gt;2316,22,(C$19*$C$31)))*F32)</f>
        <v/>
      </c>
      <c r="I32" s="33" t="str">
        <f>IF(OR($C$19="",F32="",ISTEXT($C$19)),"",(I21*F32))</f>
        <v/>
      </c>
      <c r="N32" s="39"/>
    </row>
    <row r="33" spans="2:14" ht="18.75" x14ac:dyDescent="0.25">
      <c r="E33" s="12"/>
      <c r="G33" s="34" t="s">
        <v>11</v>
      </c>
      <c r="H33" s="35" t="str">
        <f>IF(OR($C$19="",ISTEXT($C$19)),"",SUM(H27:H32))</f>
        <v/>
      </c>
      <c r="I33" s="36" t="str">
        <f>IF(OR($C$19="",ISTEXT($C$19)),"",SUM(I27:I32))</f>
        <v/>
      </c>
      <c r="N33" s="39"/>
    </row>
    <row r="34" spans="2:14" x14ac:dyDescent="0.25">
      <c r="E34" s="13"/>
      <c r="N34" s="39"/>
    </row>
    <row r="35" spans="2:14" x14ac:dyDescent="0.25">
      <c r="N35" s="39"/>
    </row>
    <row r="36" spans="2:14" x14ac:dyDescent="0.25">
      <c r="B36" s="16"/>
      <c r="N36" s="39"/>
    </row>
    <row r="37" spans="2:14" x14ac:dyDescent="0.25">
      <c r="B37" s="15"/>
      <c r="N37" s="39"/>
    </row>
    <row r="38" spans="2:14" x14ac:dyDescent="0.25">
      <c r="B38" s="15"/>
      <c r="N38" s="39"/>
    </row>
    <row r="39" spans="2:14" x14ac:dyDescent="0.25">
      <c r="B39" s="15"/>
      <c r="N39" s="39"/>
    </row>
    <row r="40" spans="2:14" x14ac:dyDescent="0.25">
      <c r="N40" s="39"/>
    </row>
    <row r="41" spans="2:14" x14ac:dyDescent="0.25">
      <c r="N41" s="39"/>
    </row>
    <row r="42" spans="2:14" x14ac:dyDescent="0.25">
      <c r="N42" s="39"/>
    </row>
  </sheetData>
  <sheetProtection password="DDE6" sheet="1" objects="1" scenarios="1"/>
  <mergeCells count="12">
    <mergeCell ref="F17:G17"/>
    <mergeCell ref="B4:I4"/>
    <mergeCell ref="B5:I5"/>
    <mergeCell ref="B15:D15"/>
    <mergeCell ref="F15:G15"/>
    <mergeCell ref="F16:G16"/>
    <mergeCell ref="B25:C25"/>
    <mergeCell ref="F18:G18"/>
    <mergeCell ref="F19:G19"/>
    <mergeCell ref="F20:G20"/>
    <mergeCell ref="F21:G21"/>
    <mergeCell ref="F24:I24"/>
  </mergeCells>
  <conditionalFormatting sqref="H33">
    <cfRule type="cellIs" dxfId="1" priority="2" operator="equal">
      <formula>0</formula>
    </cfRule>
  </conditionalFormatting>
  <conditionalFormatting sqref="I33">
    <cfRule type="cellIs" dxfId="0" priority="1" operator="equal">
      <formula>0</formula>
    </cfRule>
  </conditionalFormatting>
  <dataValidations count="1">
    <dataValidation type="whole" operator="greaterThanOrEqual" allowBlank="1" showInputMessage="1" showErrorMessage="1" errorTitle="Erreur de saisie" error="Saisir un nombre entier." sqref="C19 F27:F32">
      <formula1>0</formula1>
    </dataValidation>
  </dataValidations>
  <printOptions horizontalCentered="1"/>
  <pageMargins left="0.35433070866141736" right="0.39370078740157483" top="0.47244094488188981" bottom="0.27559055118110237" header="0.23622047244094491" footer="0.15748031496062992"/>
  <pageSetup paperSize="9" scale="89" orientation="landscape" r:id="rId1"/>
  <headerFooter>
    <oddHeader>&amp;LVille de Roquebrune Cap-Martin&amp;RSimulateur de tarifs</oddHeader>
    <oddFooter xml:space="preserve">&amp;R&amp;10v.2.0&amp;11
</oddFooter>
  </headerFooter>
  <colBreaks count="1" manualBreakCount="1">
    <brk id="11" max="3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Simulateur tarifs v.2.1</vt:lpstr>
      <vt:lpstr>'Simulateur tarifs v.2.1'!Zone_d_impression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OUSSELLY Laurent</dc:creator>
  <cp:lastModifiedBy>OUSSELLY Laurent</cp:lastModifiedBy>
  <cp:lastPrinted>2023-08-10T08:03:02Z</cp:lastPrinted>
  <dcterms:created xsi:type="dcterms:W3CDTF">2006-09-16T00:00:00Z</dcterms:created>
  <dcterms:modified xsi:type="dcterms:W3CDTF">2023-08-10T08:24:16Z</dcterms:modified>
</cp:coreProperties>
</file>